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aria\OneDrive - University of Glasgow\Desktop\"/>
    </mc:Choice>
  </mc:AlternateContent>
  <xr:revisionPtr revIDLastSave="0" documentId="13_ncr:1_{3E3C4350-51B1-4E9E-A41C-79A87528C3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sting template" sheetId="1" r:id="rId1"/>
    <sheet name="Governance questions" sheetId="3" state="hidden" r:id="rId2"/>
    <sheet name="data" sheetId="2" state="hidden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F6" i="2"/>
  <c r="C36" i="2"/>
  <c r="B52" i="2"/>
  <c r="F47" i="1"/>
  <c r="B47" i="2"/>
  <c r="J42" i="1" s="1"/>
  <c r="J49" i="1"/>
  <c r="L32" i="2" l="1"/>
  <c r="G67" i="1" l="1"/>
  <c r="J50" i="1" l="1"/>
  <c r="J51" i="1"/>
  <c r="F44" i="1"/>
  <c r="F45" i="1"/>
  <c r="F46" i="1"/>
  <c r="F49" i="1"/>
  <c r="F50" i="1"/>
  <c r="F51" i="1"/>
  <c r="F42" i="1"/>
  <c r="C35" i="2"/>
  <c r="D67" i="1"/>
  <c r="F16" i="2"/>
  <c r="G16" i="2" s="1"/>
  <c r="B16" i="2"/>
  <c r="E5" i="2" l="1"/>
  <c r="E4" i="2"/>
  <c r="E3" i="2"/>
  <c r="D4" i="2"/>
  <c r="D5" i="2"/>
  <c r="F67" i="1" l="1"/>
  <c r="E67" i="1"/>
  <c r="C33" i="2" l="1"/>
  <c r="C34" i="2"/>
  <c r="C38" i="2"/>
  <c r="C37" i="2"/>
  <c r="C32" i="2"/>
  <c r="F4" i="2"/>
  <c r="G4" i="2" s="1"/>
  <c r="F5" i="2"/>
  <c r="G5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3" i="2"/>
  <c r="G3" i="2" s="1"/>
  <c r="B49" i="2" l="1"/>
  <c r="J44" i="1" s="1"/>
  <c r="B50" i="2"/>
  <c r="J45" i="1" s="1"/>
  <c r="J47" i="1"/>
  <c r="B51" i="2"/>
  <c r="J46" i="1" s="1"/>
  <c r="B48" i="2"/>
  <c r="J43" i="1" s="1"/>
  <c r="A49" i="2"/>
  <c r="I44" i="1" s="1"/>
  <c r="A47" i="2"/>
  <c r="I42" i="1" s="1"/>
  <c r="A52" i="2"/>
  <c r="I47" i="1" s="1"/>
  <c r="A50" i="2"/>
  <c r="I45" i="1" s="1"/>
  <c r="A51" i="2"/>
  <c r="I46" i="1" s="1"/>
  <c r="A48" i="2"/>
  <c r="I43" i="1" s="1"/>
  <c r="A56" i="2"/>
  <c r="I51" i="1" s="1"/>
  <c r="K51" i="1" s="1"/>
  <c r="A55" i="2"/>
  <c r="I50" i="1" s="1"/>
  <c r="A54" i="2"/>
  <c r="I49" i="1" s="1"/>
  <c r="K46" i="1" l="1"/>
  <c r="K44" i="1"/>
  <c r="K45" i="1"/>
  <c r="K43" i="1"/>
  <c r="K42" i="1"/>
  <c r="K47" i="1"/>
  <c r="J53" i="1"/>
  <c r="H57" i="1" s="1"/>
  <c r="I53" i="1"/>
  <c r="H56" i="1" s="1"/>
  <c r="K50" i="1"/>
  <c r="K49" i="1" l="1"/>
  <c r="K53" i="1" s="1"/>
  <c r="H67" i="1"/>
  <c r="H69" i="1" s="1"/>
</calcChain>
</file>

<file path=xl/sharedStrings.xml><?xml version="1.0" encoding="utf-8"?>
<sst xmlns="http://schemas.openxmlformats.org/spreadsheetml/2006/main" count="189" uniqueCount="133">
  <si>
    <t xml:space="preserve">DH INITIATIVE 1 </t>
  </si>
  <si>
    <t>Please input details into the yellow cells and the template will calculate a draft cost for you</t>
  </si>
  <si>
    <t>Draft title</t>
  </si>
  <si>
    <t>Proposed start date</t>
  </si>
  <si>
    <t>Duration</t>
  </si>
  <si>
    <t>Proposed end date</t>
  </si>
  <si>
    <t>Principal Investigator</t>
  </si>
  <si>
    <t>Please also complete an entry  below</t>
  </si>
  <si>
    <t>Project Coordinator</t>
  </si>
  <si>
    <t>DRAFT COSTING</t>
  </si>
  <si>
    <t>ELIGIBLE COSTS - Please consult your PC if you are unsure of eligibility</t>
  </si>
  <si>
    <t>Directly Allocated staff costs, plus associated indirect and estates costs</t>
  </si>
  <si>
    <t>Directly Incurred staff costs, plus associated indirect and estates costs</t>
  </si>
  <si>
    <t>Directly Incurred travel &amp; subsistence</t>
  </si>
  <si>
    <t xml:space="preserve">Directly Incurred Other costs (to cover other expenses, workshops, consumables etc.)  </t>
  </si>
  <si>
    <t>Other Directly Allocated costs</t>
  </si>
  <si>
    <t>Equipment (over £10k) is not an eligible cost</t>
  </si>
  <si>
    <t>PhD students are not eligible.</t>
  </si>
  <si>
    <t>Research/Teaching staff (including Investigators)</t>
  </si>
  <si>
    <t>PI/Co-I?</t>
  </si>
  <si>
    <t>Eligible for funding?</t>
  </si>
  <si>
    <t>School/Institute (please specify)</t>
  </si>
  <si>
    <t xml:space="preserve">School/Insitute location </t>
  </si>
  <si>
    <t>College (will auto-populate)</t>
  </si>
  <si>
    <t>% time input</t>
  </si>
  <si>
    <t>Months</t>
  </si>
  <si>
    <t>Salary cost</t>
  </si>
  <si>
    <t>Estates/ Indirects</t>
  </si>
  <si>
    <t>Total cost</t>
  </si>
  <si>
    <t xml:space="preserve"> </t>
  </si>
  <si>
    <t>Tech/Admin Staff</t>
  </si>
  <si>
    <t>OTHER COSTS</t>
  </si>
  <si>
    <t>Glasgow University</t>
  </si>
  <si>
    <t>Staff Costs</t>
  </si>
  <si>
    <t>Overheads</t>
  </si>
  <si>
    <t>Travel</t>
  </si>
  <si>
    <t>Accommodation</t>
  </si>
  <si>
    <t>Subsistence</t>
  </si>
  <si>
    <t>Consumables</t>
  </si>
  <si>
    <t>Venue Hire</t>
  </si>
  <si>
    <t>Other costs (please specify)</t>
  </si>
  <si>
    <t>Total for Partner</t>
  </si>
  <si>
    <t>Total cost estimate to add to application form</t>
  </si>
  <si>
    <t>School</t>
  </si>
  <si>
    <t>College</t>
  </si>
  <si>
    <t>Indirects</t>
  </si>
  <si>
    <t>Estates</t>
  </si>
  <si>
    <t>Tech Infra</t>
  </si>
  <si>
    <t>Total</t>
  </si>
  <si>
    <t>Monthly</t>
  </si>
  <si>
    <t>Arts - all Schools</t>
  </si>
  <si>
    <t>Arts</t>
  </si>
  <si>
    <t>Social Science - all Schools</t>
  </si>
  <si>
    <t>Social Sciences</t>
  </si>
  <si>
    <t>CoSE - all Schools except Maths &amp; Stats</t>
  </si>
  <si>
    <t>Science &amp; Engineering</t>
  </si>
  <si>
    <t>CoSE - Maths &amp; Stats</t>
  </si>
  <si>
    <t>MVLS - all Institutes/Schools except IHW</t>
  </si>
  <si>
    <t>MVLS</t>
  </si>
  <si>
    <t>MVLS - Institute of Health &amp; Wellbeing</t>
  </si>
  <si>
    <t>MVLS - HW - General Practice and Primary Care</t>
  </si>
  <si>
    <t>MVLS - HW - Mental Health and Wellbeing</t>
  </si>
  <si>
    <t>MVLS - HW - Public Health</t>
  </si>
  <si>
    <t>MVLS - HW - Health Economics and Health Technology Assessment</t>
  </si>
  <si>
    <t>MVLS - HW - MRC/CSO Unit</t>
  </si>
  <si>
    <t>MVLS - HW - Robertson Centre</t>
  </si>
  <si>
    <t>University Services</t>
  </si>
  <si>
    <t>Yes</t>
  </si>
  <si>
    <t>Estates lab</t>
  </si>
  <si>
    <t>No</t>
  </si>
  <si>
    <t>Estates non-lab</t>
  </si>
  <si>
    <t>Infrastructure Tech</t>
  </si>
  <si>
    <t>PI</t>
  </si>
  <si>
    <t>MVLS (excl RI Health &amp; Wellbeing)</t>
  </si>
  <si>
    <t>Co-I</t>
  </si>
  <si>
    <t>MVLS RI Health &amp; Wellbeing</t>
  </si>
  <si>
    <t>CoSE (excl Mathematics &amp; Statistics)</t>
  </si>
  <si>
    <t>CoSE Mathematics &amp; Statistics</t>
  </si>
  <si>
    <t>CoSS</t>
  </si>
  <si>
    <t>Annual salary cost</t>
  </si>
  <si>
    <t>Monthly salary cost</t>
  </si>
  <si>
    <t>Grade</t>
  </si>
  <si>
    <t>Research project type</t>
  </si>
  <si>
    <t>Role</t>
  </si>
  <si>
    <t>Meetings and exchanges</t>
  </si>
  <si>
    <t>Research/Teaching Grade 6</t>
  </si>
  <si>
    <t>Admin support (for existing networks)</t>
  </si>
  <si>
    <t>Research/Teaching Grade 7</t>
  </si>
  <si>
    <t>Capacity strengthening</t>
  </si>
  <si>
    <t>Research/Teaching Grade 8</t>
  </si>
  <si>
    <t>Research Project</t>
  </si>
  <si>
    <t>Research/Teaching Grade 9</t>
  </si>
  <si>
    <t>Masters Studentship</t>
  </si>
  <si>
    <t>Professor</t>
  </si>
  <si>
    <t>Tech /Admin grade 5</t>
  </si>
  <si>
    <t>Tech /Admin grade 6</t>
  </si>
  <si>
    <t>Monthly salary cost R&amp;T</t>
  </si>
  <si>
    <t>Monthly Est/Ind</t>
  </si>
  <si>
    <t>Monthly salary cost Tech/Admin</t>
  </si>
  <si>
    <t>not before 1/1/23</t>
  </si>
  <si>
    <t>maximum 3 months</t>
  </si>
  <si>
    <t>all expenditure must be complete by 31/3/2023</t>
  </si>
  <si>
    <t>Governance questions</t>
  </si>
  <si>
    <t>Does your project involve human subjects</t>
  </si>
  <si>
    <t>Does your project involve human material or tissue (including blood samples)</t>
  </si>
  <si>
    <t>Does your project involve use of animals</t>
  </si>
  <si>
    <t>Does your project use of personal data</t>
  </si>
  <si>
    <t>Does your project involve data not in the public domain</t>
  </si>
  <si>
    <t>Does your project involve work with children or potentially vulnerable adults</t>
  </si>
  <si>
    <t>Is the research of a clinical nature</t>
  </si>
  <si>
    <t>Will anyone named on the costing be subject to immigration control</t>
  </si>
  <si>
    <t>Does your project require data storage, management and disposal (personal and research data)</t>
  </si>
  <si>
    <t>Is additional space, ventilation, or renovations toexisting offices or buildings required</t>
  </si>
  <si>
    <t>Does your project require ethical approval</t>
  </si>
  <si>
    <t>does your project involve clinical research undertaken outside the UK</t>
  </si>
  <si>
    <t>Does your project involve a CTIMP</t>
  </si>
  <si>
    <t>yes</t>
  </si>
  <si>
    <t>no</t>
  </si>
  <si>
    <t>not yet known</t>
  </si>
  <si>
    <t xml:space="preserve">no  </t>
  </si>
  <si>
    <t>response</t>
  </si>
  <si>
    <t>Governance questions - mandatory</t>
  </si>
  <si>
    <t>yes - EU</t>
  </si>
  <si>
    <t>yes - rest of world</t>
  </si>
  <si>
    <t>CoSE - computing science</t>
  </si>
  <si>
    <t>IF YOU NEED THE COSTS SPLIT BETWEEN DIFFERENT SCHOOLS, PLEASE INDICATE HERE</t>
  </si>
  <si>
    <t>TOTAL</t>
  </si>
  <si>
    <t>SCHOOL - NAME HERE</t>
  </si>
  <si>
    <t>THESE WILL AUTO-FILL FROM ABOVE</t>
  </si>
  <si>
    <t xml:space="preserve">Funding can be used to support academics and researchers employed at lecturer (or equivalent) level or above and Post-Doctoral Research Associates/Assistants with a contract of </t>
  </si>
  <si>
    <t>Due to the short time-frame no new staff recruitment will be supported nor will collaborations that require funding to be transferred externally</t>
  </si>
  <si>
    <t xml:space="preserve">employment that extends beyond 31st March 2023. </t>
  </si>
  <si>
    <t xml:space="preserve">Budget requests of up to £20k are permitted, but activities supported through this call and all associated spend must be completed by the end of March 2023 in line with the funding conditions.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</si>
</sst>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"/>
    <numFmt numFmtId="165" formatCode="&quot;£&quot;#,##0.00"/>
    <numFmt numFmtId="166" formatCode="0.0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0" fontId="0" fillId="0" borderId="8" xfId="0" applyBorder="1"/>
    <xf numFmtId="0" fontId="8" fillId="0" borderId="5" xfId="0" applyFont="1" applyBorder="1" applyAlignment="1">
      <alignment vertical="center"/>
    </xf>
    <xf numFmtId="0" fontId="0" fillId="0" borderId="16" xfId="0" applyBorder="1"/>
    <xf numFmtId="0" fontId="0" fillId="0" borderId="6" xfId="0" applyBorder="1"/>
    <xf numFmtId="0" fontId="3" fillId="0" borderId="8" xfId="0" applyFont="1" applyBorder="1" applyAlignment="1">
      <alignment vertical="center"/>
    </xf>
    <xf numFmtId="0" fontId="0" fillId="0" borderId="9" xfId="0" applyBorder="1"/>
    <xf numFmtId="0" fontId="3" fillId="0" borderId="8" xfId="0" applyFont="1" applyBorder="1"/>
    <xf numFmtId="0" fontId="3" fillId="0" borderId="11" xfId="0" applyFont="1" applyBorder="1" applyAlignment="1">
      <alignment vertical="center"/>
    </xf>
    <xf numFmtId="0" fontId="0" fillId="0" borderId="17" xfId="0" applyBorder="1"/>
    <xf numFmtId="0" fontId="0" fillId="0" borderId="12" xfId="0" applyBorder="1"/>
    <xf numFmtId="0" fontId="0" fillId="0" borderId="5" xfId="0" applyBorder="1"/>
    <xf numFmtId="0" fontId="7" fillId="0" borderId="16" xfId="0" applyFont="1" applyBorder="1" applyAlignment="1">
      <alignment horizontal="right" wrapText="1"/>
    </xf>
    <xf numFmtId="0" fontId="0" fillId="0" borderId="6" xfId="0" applyBorder="1" applyAlignment="1">
      <alignment horizontal="right"/>
    </xf>
    <xf numFmtId="0" fontId="7" fillId="0" borderId="8" xfId="0" applyFont="1" applyBorder="1"/>
    <xf numFmtId="167" fontId="0" fillId="0" borderId="0" xfId="1" applyNumberFormat="1" applyFont="1" applyBorder="1"/>
    <xf numFmtId="0" fontId="0" fillId="0" borderId="11" xfId="0" applyBorder="1"/>
    <xf numFmtId="167" fontId="0" fillId="0" borderId="17" xfId="1" applyNumberFormat="1" applyFont="1" applyBorder="1"/>
    <xf numFmtId="0" fontId="0" fillId="0" borderId="7" xfId="0" applyBorder="1"/>
    <xf numFmtId="0" fontId="0" fillId="0" borderId="10" xfId="0" applyBorder="1"/>
    <xf numFmtId="0" fontId="4" fillId="0" borderId="5" xfId="0" applyFont="1" applyBorder="1"/>
    <xf numFmtId="0" fontId="4" fillId="0" borderId="6" xfId="0" applyFon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2" xfId="0" applyNumberFormat="1" applyBorder="1"/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7" xfId="0" applyBorder="1" applyAlignment="1">
      <alignment horizontal="right" vertical="center" wrapText="1"/>
    </xf>
    <xf numFmtId="0" fontId="0" fillId="0" borderId="17" xfId="0" applyBorder="1" applyAlignment="1">
      <alignment vertical="center"/>
    </xf>
    <xf numFmtId="167" fontId="0" fillId="0" borderId="9" xfId="1" applyNumberFormat="1" applyFont="1" applyBorder="1"/>
    <xf numFmtId="167" fontId="0" fillId="0" borderId="12" xfId="1" applyNumberFormat="1" applyFont="1" applyBorder="1"/>
    <xf numFmtId="0" fontId="0" fillId="0" borderId="13" xfId="0" applyBorder="1"/>
    <xf numFmtId="0" fontId="0" fillId="2" borderId="7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horizontal="right" vertical="center" wrapText="1"/>
      <protection locked="0"/>
    </xf>
    <xf numFmtId="0" fontId="6" fillId="2" borderId="10" xfId="0" applyFont="1" applyFill="1" applyBorder="1" applyAlignment="1" applyProtection="1">
      <alignment horizontal="right" vertical="center"/>
      <protection locked="0"/>
    </xf>
    <xf numFmtId="164" fontId="0" fillId="2" borderId="10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9" fontId="0" fillId="2" borderId="7" xfId="2" applyFont="1" applyFill="1" applyBorder="1" applyAlignment="1" applyProtection="1">
      <alignment horizontal="left" vertical="center"/>
      <protection locked="0"/>
    </xf>
    <xf numFmtId="9" fontId="0" fillId="2" borderId="10" xfId="2" applyFont="1" applyFill="1" applyBorder="1" applyAlignment="1" applyProtection="1">
      <alignment horizontal="left" vertical="center"/>
      <protection locked="0"/>
    </xf>
    <xf numFmtId="9" fontId="0" fillId="2" borderId="13" xfId="2" applyFont="1" applyFill="1" applyBorder="1" applyAlignment="1" applyProtection="1">
      <alignment horizontal="left" vertical="center"/>
      <protection locked="0"/>
    </xf>
    <xf numFmtId="2" fontId="0" fillId="0" borderId="8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2" fontId="4" fillId="0" borderId="8" xfId="0" applyNumberFormat="1" applyFont="1" applyBorder="1"/>
    <xf numFmtId="167" fontId="0" fillId="0" borderId="16" xfId="1" applyNumberFormat="1" applyFont="1" applyBorder="1"/>
    <xf numFmtId="164" fontId="0" fillId="2" borderId="18" xfId="0" applyNumberForma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vertical="center"/>
    </xf>
    <xf numFmtId="9" fontId="0" fillId="0" borderId="0" xfId="2" applyFont="1" applyFill="1" applyBorder="1" applyAlignment="1" applyProtection="1">
      <alignment horizontal="center" vertical="center"/>
    </xf>
    <xf numFmtId="9" fontId="0" fillId="0" borderId="0" xfId="2" applyFont="1" applyBorder="1" applyAlignment="1" applyProtection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" fontId="5" fillId="0" borderId="0" xfId="2" applyNumberFormat="1" applyFont="1" applyAlignment="1" applyProtection="1">
      <alignment horizontal="left" vertical="center"/>
    </xf>
    <xf numFmtId="0" fontId="5" fillId="0" borderId="0" xfId="0" applyFont="1" applyAlignment="1">
      <alignment horizontal="right" vertical="center" wrapText="1"/>
    </xf>
    <xf numFmtId="164" fontId="0" fillId="0" borderId="0" xfId="0" applyNumberForma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164" fontId="0" fillId="6" borderId="0" xfId="0" applyNumberFormat="1" applyFill="1" applyAlignment="1">
      <alignment vertical="center"/>
    </xf>
    <xf numFmtId="165" fontId="0" fillId="0" borderId="0" xfId="0" applyNumberFormat="1" applyAlignment="1">
      <alignment vertical="center"/>
    </xf>
    <xf numFmtId="9" fontId="0" fillId="0" borderId="0" xfId="2" applyFont="1" applyFill="1" applyBorder="1" applyAlignment="1" applyProtection="1">
      <alignment horizontal="left" vertical="center"/>
    </xf>
    <xf numFmtId="166" fontId="0" fillId="0" borderId="0" xfId="2" applyNumberFormat="1" applyFont="1" applyFill="1" applyBorder="1" applyAlignment="1" applyProtection="1">
      <alignment horizontal="left" vertical="center"/>
    </xf>
    <xf numFmtId="164" fontId="0" fillId="5" borderId="4" xfId="0" applyNumberFormat="1" applyFill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14" xfId="0" applyFont="1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/>
    </xf>
    <xf numFmtId="164" fontId="5" fillId="0" borderId="4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4" fontId="2" fillId="3" borderId="4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9" fontId="0" fillId="0" borderId="2" xfId="2" applyFont="1" applyFill="1" applyBorder="1" applyAlignment="1" applyProtection="1">
      <alignment horizontal="left" vertical="center"/>
    </xf>
    <xf numFmtId="0" fontId="6" fillId="0" borderId="10" xfId="0" applyFont="1" applyBorder="1" applyAlignment="1">
      <alignment horizontal="right" vertical="center"/>
    </xf>
    <xf numFmtId="164" fontId="0" fillId="5" borderId="10" xfId="0" applyNumberFormat="1" applyFill="1" applyBorder="1" applyAlignment="1">
      <alignment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9" fontId="0" fillId="4" borderId="0" xfId="2" applyFont="1" applyFill="1" applyBorder="1" applyAlignment="1" applyProtection="1">
      <alignment vertical="center"/>
    </xf>
    <xf numFmtId="0" fontId="5" fillId="4" borderId="19" xfId="0" applyFont="1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0" fillId="4" borderId="21" xfId="0" applyFill="1" applyBorder="1"/>
    <xf numFmtId="0" fontId="0" fillId="4" borderId="22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9" fontId="0" fillId="4" borderId="23" xfId="2" applyFont="1" applyFill="1" applyBorder="1" applyAlignment="1" applyProtection="1">
      <alignment vertical="center"/>
    </xf>
    <xf numFmtId="0" fontId="0" fillId="4" borderId="20" xfId="0" applyFill="1" applyBorder="1" applyAlignment="1">
      <alignment vertical="center"/>
    </xf>
    <xf numFmtId="9" fontId="0" fillId="4" borderId="20" xfId="2" applyFont="1" applyFill="1" applyBorder="1" applyAlignment="1" applyProtection="1">
      <alignment horizontal="center" vertical="center"/>
    </xf>
    <xf numFmtId="167" fontId="0" fillId="0" borderId="16" xfId="1" applyNumberFormat="1" applyFont="1" applyBorder="1" applyAlignment="1">
      <alignment horizontal="right" wrapText="1"/>
    </xf>
    <xf numFmtId="167" fontId="0" fillId="0" borderId="0" xfId="1" applyNumberFormat="1" applyFont="1" applyBorder="1" applyAlignment="1">
      <alignment horizontal="right" wrapText="1"/>
    </xf>
    <xf numFmtId="0" fontId="5" fillId="0" borderId="0" xfId="0" applyFont="1"/>
    <xf numFmtId="0" fontId="0" fillId="0" borderId="24" xfId="0" applyBorder="1"/>
    <xf numFmtId="0" fontId="0" fillId="7" borderId="24" xfId="0" applyFill="1" applyBorder="1"/>
    <xf numFmtId="14" fontId="0" fillId="2" borderId="0" xfId="0" applyNumberFormat="1" applyFill="1" applyAlignment="1" applyProtection="1">
      <alignment vertical="center"/>
      <protection locked="0"/>
    </xf>
    <xf numFmtId="14" fontId="0" fillId="0" borderId="0" xfId="0" applyNumberFormat="1" applyAlignment="1" applyProtection="1">
      <alignment vertical="center"/>
      <protection locked="0"/>
    </xf>
    <xf numFmtId="164" fontId="0" fillId="0" borderId="0" xfId="0" applyNumberFormat="1" applyAlignment="1">
      <alignment horizontal="center" vertical="center"/>
    </xf>
    <xf numFmtId="0" fontId="5" fillId="2" borderId="0" xfId="0" applyFont="1" applyFill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/>
    <xf numFmtId="0" fontId="0" fillId="2" borderId="24" xfId="0" applyFill="1" applyBorder="1"/>
    <xf numFmtId="0" fontId="0" fillId="2" borderId="24" xfId="0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vertical="center"/>
      <protection locked="0"/>
    </xf>
    <xf numFmtId="14" fontId="0" fillId="2" borderId="3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p85y\AppData\Local\Microsoft\Windows\Temporary%20Internet%20Files\Content.Outlook\Z1S7FNK6\GCRF%20costing%20template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template"/>
      <sheetName val="data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abSelected="1" topLeftCell="A50" workbookViewId="0">
      <selection activeCell="F11" sqref="F11"/>
    </sheetView>
  </sheetViews>
  <sheetFormatPr defaultColWidth="9.1796875" defaultRowHeight="14.5" x14ac:dyDescent="0.35"/>
  <cols>
    <col min="1" max="1" width="25.1796875" style="3" customWidth="1"/>
    <col min="2" max="2" width="8.1796875" style="3" customWidth="1"/>
    <col min="3" max="4" width="28.1796875" style="3" customWidth="1"/>
    <col min="5" max="5" width="19.1796875" style="3" customWidth="1"/>
    <col min="6" max="6" width="20.54296875" style="3" customWidth="1"/>
    <col min="7" max="8" width="19.1796875" style="3" customWidth="1"/>
    <col min="9" max="9" width="14" style="3" customWidth="1"/>
    <col min="10" max="11" width="13.81640625" style="3" bestFit="1" customWidth="1"/>
    <col min="12" max="12" width="9.1796875" style="3"/>
    <col min="13" max="14" width="18.1796875" style="3" customWidth="1"/>
    <col min="15" max="16384" width="9.1796875" style="3"/>
  </cols>
  <sheetData>
    <row r="1" spans="1:9" ht="19" thickBot="1" x14ac:dyDescent="0.4">
      <c r="A1" s="52" t="s">
        <v>0</v>
      </c>
      <c r="D1" s="53" t="s">
        <v>1</v>
      </c>
      <c r="E1" s="54"/>
      <c r="F1" s="54"/>
      <c r="G1" s="55"/>
      <c r="H1" s="56"/>
    </row>
    <row r="2" spans="1:9" s="122" customFormat="1" x14ac:dyDescent="0.35">
      <c r="A2" s="122" t="s">
        <v>132</v>
      </c>
    </row>
    <row r="3" spans="1:9" ht="15" thickBot="1" x14ac:dyDescent="0.4"/>
    <row r="4" spans="1:9" ht="15" thickBot="1" x14ac:dyDescent="0.4">
      <c r="A4" s="3" t="s">
        <v>2</v>
      </c>
      <c r="B4" s="119"/>
      <c r="C4" s="120"/>
      <c r="D4" s="120"/>
      <c r="E4" s="120"/>
      <c r="F4" s="120"/>
      <c r="G4" s="120"/>
      <c r="H4" s="120"/>
      <c r="I4" s="121"/>
    </row>
    <row r="5" spans="1:9" ht="15" thickBot="1" x14ac:dyDescent="0.4">
      <c r="A5" s="3" t="s">
        <v>3</v>
      </c>
      <c r="B5" s="117"/>
      <c r="C5" s="118"/>
      <c r="D5" s="57" t="s">
        <v>99</v>
      </c>
      <c r="F5" s="58" t="s">
        <v>4</v>
      </c>
      <c r="G5" s="43"/>
      <c r="H5" s="57" t="s">
        <v>100</v>
      </c>
    </row>
    <row r="6" spans="1:9" ht="15" thickBot="1" x14ac:dyDescent="0.4">
      <c r="A6" s="3" t="s">
        <v>5</v>
      </c>
      <c r="B6" s="117"/>
      <c r="C6" s="118"/>
      <c r="D6" s="57" t="s">
        <v>101</v>
      </c>
    </row>
    <row r="7" spans="1:9" ht="15" thickBot="1" x14ac:dyDescent="0.4">
      <c r="A7" s="59" t="s">
        <v>6</v>
      </c>
      <c r="B7" s="117"/>
      <c r="C7" s="118"/>
      <c r="D7" s="57" t="s">
        <v>7</v>
      </c>
    </row>
    <row r="8" spans="1:9" ht="15" hidden="1" thickBot="1" x14ac:dyDescent="0.4">
      <c r="A8" s="59" t="s">
        <v>8</v>
      </c>
      <c r="B8" s="117"/>
      <c r="C8" s="118"/>
      <c r="D8" s="57"/>
    </row>
    <row r="9" spans="1:9" x14ac:dyDescent="0.35">
      <c r="B9" s="107"/>
      <c r="C9" s="107"/>
      <c r="D9" s="57"/>
    </row>
    <row r="10" spans="1:9" x14ac:dyDescent="0.35">
      <c r="B10" s="107"/>
      <c r="C10" s="107"/>
      <c r="D10" s="57"/>
    </row>
    <row r="11" spans="1:9" x14ac:dyDescent="0.35">
      <c r="C11" s="107"/>
      <c r="D11" s="57"/>
      <c r="E11"/>
    </row>
    <row r="12" spans="1:9" x14ac:dyDescent="0.35">
      <c r="A12" s="109" t="s">
        <v>121</v>
      </c>
      <c r="B12" s="110"/>
      <c r="C12" s="106"/>
      <c r="D12" s="111"/>
      <c r="E12" s="109" t="s">
        <v>120</v>
      </c>
    </row>
    <row r="13" spans="1:9" x14ac:dyDescent="0.35">
      <c r="A13" s="112" t="s">
        <v>103</v>
      </c>
      <c r="B13" s="110"/>
      <c r="C13" s="106"/>
      <c r="D13" s="111"/>
      <c r="E13" s="113"/>
    </row>
    <row r="14" spans="1:9" x14ac:dyDescent="0.35">
      <c r="A14" s="112" t="s">
        <v>104</v>
      </c>
      <c r="B14" s="110"/>
      <c r="C14" s="106"/>
      <c r="D14" s="111"/>
      <c r="E14" s="113"/>
    </row>
    <row r="15" spans="1:9" x14ac:dyDescent="0.35">
      <c r="A15" s="112" t="s">
        <v>105</v>
      </c>
      <c r="B15" s="110"/>
      <c r="C15" s="106"/>
      <c r="D15" s="111"/>
      <c r="E15" s="113"/>
    </row>
    <row r="16" spans="1:9" x14ac:dyDescent="0.35">
      <c r="A16" s="112" t="s">
        <v>106</v>
      </c>
      <c r="B16" s="110"/>
      <c r="C16" s="106"/>
      <c r="D16" s="111"/>
      <c r="E16" s="113"/>
    </row>
    <row r="17" spans="1:7" x14ac:dyDescent="0.35">
      <c r="A17" s="112" t="s">
        <v>107</v>
      </c>
      <c r="B17" s="110"/>
      <c r="C17" s="106"/>
      <c r="D17" s="111"/>
      <c r="E17" s="113"/>
    </row>
    <row r="18" spans="1:7" x14ac:dyDescent="0.35">
      <c r="A18" s="112" t="s">
        <v>108</v>
      </c>
      <c r="B18" s="110"/>
      <c r="C18" s="106"/>
      <c r="D18" s="111"/>
      <c r="E18" s="113"/>
    </row>
    <row r="19" spans="1:7" x14ac:dyDescent="0.35">
      <c r="A19" s="112" t="s">
        <v>109</v>
      </c>
      <c r="B19" s="110"/>
      <c r="C19" s="106"/>
      <c r="D19" s="111"/>
      <c r="E19" s="114"/>
    </row>
    <row r="20" spans="1:7" x14ac:dyDescent="0.35">
      <c r="A20" s="112" t="s">
        <v>110</v>
      </c>
      <c r="B20" s="110"/>
      <c r="C20" s="106"/>
      <c r="D20" s="111"/>
      <c r="E20" s="114"/>
    </row>
    <row r="21" spans="1:7" x14ac:dyDescent="0.35">
      <c r="A21" s="112" t="s">
        <v>111</v>
      </c>
      <c r="B21" s="110"/>
      <c r="C21" s="106"/>
      <c r="D21" s="111"/>
      <c r="E21" s="113"/>
    </row>
    <row r="22" spans="1:7" x14ac:dyDescent="0.35">
      <c r="A22" s="112" t="s">
        <v>112</v>
      </c>
      <c r="B22" s="110"/>
      <c r="C22" s="106"/>
      <c r="D22" s="111"/>
      <c r="E22" s="113"/>
    </row>
    <row r="23" spans="1:7" x14ac:dyDescent="0.35">
      <c r="A23" s="112" t="s">
        <v>113</v>
      </c>
      <c r="B23" s="110"/>
      <c r="C23" s="106"/>
      <c r="D23" s="111"/>
      <c r="E23" s="113"/>
    </row>
    <row r="24" spans="1:7" x14ac:dyDescent="0.35">
      <c r="A24" s="112" t="s">
        <v>114</v>
      </c>
      <c r="B24" s="110"/>
      <c r="C24" s="106"/>
      <c r="D24" s="111"/>
      <c r="E24" s="113"/>
    </row>
    <row r="25" spans="1:7" x14ac:dyDescent="0.35">
      <c r="A25" s="112" t="s">
        <v>115</v>
      </c>
      <c r="B25" s="110"/>
      <c r="C25" s="106"/>
      <c r="D25" s="111"/>
      <c r="E25" s="113"/>
    </row>
    <row r="26" spans="1:7" x14ac:dyDescent="0.35">
      <c r="B26" s="107"/>
      <c r="C26" s="107"/>
      <c r="D26" s="57"/>
    </row>
    <row r="27" spans="1:7" x14ac:dyDescent="0.35">
      <c r="E27" s="60"/>
      <c r="G27" s="60"/>
    </row>
    <row r="28" spans="1:7" ht="18.5" x14ac:dyDescent="0.35">
      <c r="A28" s="52" t="s">
        <v>9</v>
      </c>
      <c r="E28" s="60"/>
      <c r="G28" s="60"/>
    </row>
    <row r="29" spans="1:7" x14ac:dyDescent="0.35">
      <c r="A29" s="93" t="s">
        <v>10</v>
      </c>
      <c r="B29" s="99"/>
      <c r="C29" s="99"/>
      <c r="D29" s="99"/>
      <c r="E29" s="100"/>
      <c r="F29" s="99"/>
      <c r="G29" s="100"/>
    </row>
    <row r="30" spans="1:7" ht="21.5" customHeight="1" x14ac:dyDescent="0.35">
      <c r="A30" s="94" t="s">
        <v>129</v>
      </c>
      <c r="B30" s="91"/>
      <c r="C30" s="91"/>
      <c r="D30" s="91"/>
      <c r="E30" s="91"/>
      <c r="F30" s="92"/>
      <c r="G30" s="91"/>
    </row>
    <row r="31" spans="1:7" ht="21.75" customHeight="1" x14ac:dyDescent="0.35">
      <c r="A31" s="94" t="s">
        <v>131</v>
      </c>
      <c r="B31" s="91"/>
      <c r="C31" s="91"/>
      <c r="D31" s="91"/>
      <c r="E31" s="91"/>
      <c r="F31" s="92"/>
      <c r="G31" s="91"/>
    </row>
    <row r="32" spans="1:7" ht="21.75" customHeight="1" x14ac:dyDescent="0.35">
      <c r="A32" s="94" t="s">
        <v>130</v>
      </c>
      <c r="B32" s="91"/>
      <c r="C32" s="91"/>
      <c r="D32" s="91"/>
      <c r="E32" s="91"/>
      <c r="F32" s="92"/>
      <c r="G32" s="91"/>
    </row>
    <row r="33" spans="1:11" ht="21.75" customHeight="1" x14ac:dyDescent="0.35">
      <c r="A33" s="94" t="s">
        <v>11</v>
      </c>
      <c r="B33" s="91"/>
      <c r="C33" s="91"/>
      <c r="D33" s="91"/>
      <c r="E33" s="91"/>
      <c r="F33" s="92"/>
      <c r="G33" s="91"/>
    </row>
    <row r="34" spans="1:11" ht="21.75" customHeight="1" x14ac:dyDescent="0.35">
      <c r="A34" s="94" t="s">
        <v>12</v>
      </c>
      <c r="B34" s="91"/>
      <c r="C34" s="91"/>
      <c r="D34" s="91"/>
      <c r="E34" s="91"/>
      <c r="F34" s="92"/>
      <c r="G34" s="91"/>
    </row>
    <row r="35" spans="1:11" ht="21.75" customHeight="1" x14ac:dyDescent="0.35">
      <c r="A35" s="94" t="s">
        <v>13</v>
      </c>
      <c r="B35" s="91"/>
      <c r="C35" s="91"/>
      <c r="D35" s="91"/>
      <c r="E35" s="91"/>
      <c r="F35" s="92"/>
      <c r="G35" s="91"/>
    </row>
    <row r="36" spans="1:11" ht="21.75" customHeight="1" x14ac:dyDescent="0.35">
      <c r="A36" s="95" t="s">
        <v>14</v>
      </c>
      <c r="B36" s="91"/>
      <c r="C36" s="91"/>
      <c r="D36" s="91"/>
      <c r="E36" s="91"/>
      <c r="F36" s="92"/>
      <c r="G36" s="91"/>
    </row>
    <row r="37" spans="1:11" ht="21.75" customHeight="1" x14ac:dyDescent="0.35">
      <c r="A37" s="95" t="s">
        <v>15</v>
      </c>
      <c r="B37" s="91"/>
      <c r="C37" s="91"/>
      <c r="D37" s="91"/>
      <c r="E37" s="91"/>
      <c r="F37" s="92"/>
      <c r="G37" s="91"/>
    </row>
    <row r="38" spans="1:11" ht="21.75" customHeight="1" x14ac:dyDescent="0.35">
      <c r="A38" s="95" t="s">
        <v>16</v>
      </c>
      <c r="B38" s="91"/>
      <c r="C38" s="91"/>
      <c r="D38" s="91"/>
      <c r="E38" s="91"/>
      <c r="F38" s="92"/>
      <c r="G38" s="91"/>
    </row>
    <row r="39" spans="1:11" ht="21.75" customHeight="1" x14ac:dyDescent="0.35">
      <c r="A39" s="96" t="s">
        <v>17</v>
      </c>
      <c r="B39" s="97"/>
      <c r="C39" s="97"/>
      <c r="D39" s="97"/>
      <c r="E39" s="97"/>
      <c r="F39" s="98"/>
      <c r="G39" s="97"/>
    </row>
    <row r="40" spans="1:11" x14ac:dyDescent="0.35">
      <c r="F40" s="61"/>
    </row>
    <row r="41" spans="1:11" s="62" customFormat="1" ht="29.5" thickBot="1" x14ac:dyDescent="0.4">
      <c r="A41" s="62" t="s">
        <v>18</v>
      </c>
      <c r="B41" s="62" t="s">
        <v>19</v>
      </c>
      <c r="C41" s="63" t="s">
        <v>20</v>
      </c>
      <c r="D41" s="62" t="s">
        <v>21</v>
      </c>
      <c r="E41" s="62" t="s">
        <v>22</v>
      </c>
      <c r="F41" s="62" t="s">
        <v>23</v>
      </c>
      <c r="G41" s="64" t="s">
        <v>24</v>
      </c>
      <c r="H41" s="65" t="s">
        <v>25</v>
      </c>
      <c r="I41" s="65" t="s">
        <v>26</v>
      </c>
      <c r="J41" s="65" t="s">
        <v>27</v>
      </c>
      <c r="K41" s="65" t="s">
        <v>28</v>
      </c>
    </row>
    <row r="42" spans="1:11" x14ac:dyDescent="0.35">
      <c r="A42" s="37"/>
      <c r="B42" s="37"/>
      <c r="C42" s="88"/>
      <c r="D42" s="37"/>
      <c r="E42" s="37" t="s">
        <v>29</v>
      </c>
      <c r="F42" s="3" t="str">
        <f>VLOOKUP(E42,data!$A$2:$B$16,2,FALSE)</f>
        <v>College</v>
      </c>
      <c r="G42" s="44">
        <v>0</v>
      </c>
      <c r="H42" s="37">
        <v>0</v>
      </c>
      <c r="I42" s="66">
        <f>IF(C42="Yes",(H42*G42*data!A47),0)</f>
        <v>0</v>
      </c>
      <c r="J42" s="66">
        <f>IF(C42="Yes",(G42*H42*data!B47),0)</f>
        <v>0</v>
      </c>
      <c r="K42" s="66">
        <f>SUM(I42:J42)</f>
        <v>0</v>
      </c>
    </row>
    <row r="43" spans="1:11" x14ac:dyDescent="0.35">
      <c r="A43" s="38"/>
      <c r="B43" s="38"/>
      <c r="C43" s="89"/>
      <c r="D43" s="38"/>
      <c r="E43" s="38"/>
      <c r="F43" s="3" t="s">
        <v>23</v>
      </c>
      <c r="G43" s="45"/>
      <c r="H43" s="38">
        <v>0</v>
      </c>
      <c r="I43" s="66" t="b">
        <f>IF(C43="Yes",(H43*G43*data!A48))</f>
        <v>0</v>
      </c>
      <c r="J43" s="66">
        <f>IF(C43="Yes",(G43*H43*data!B48),0)</f>
        <v>0</v>
      </c>
      <c r="K43" s="66">
        <f t="shared" ref="K43:K51" si="0">SUM(I43:J43)</f>
        <v>0</v>
      </c>
    </row>
    <row r="44" spans="1:11" x14ac:dyDescent="0.35">
      <c r="A44" s="38"/>
      <c r="B44" s="38"/>
      <c r="C44" s="89"/>
      <c r="D44" s="38"/>
      <c r="E44" s="38" t="s">
        <v>29</v>
      </c>
      <c r="F44" s="3" t="str">
        <f>VLOOKUP(E44,data!$A$2:$B$16,2,FALSE)</f>
        <v>College</v>
      </c>
      <c r="G44" s="45">
        <v>0</v>
      </c>
      <c r="H44" s="38">
        <v>0</v>
      </c>
      <c r="I44" s="66">
        <f>IF(C44="Yes",(H44*G44*data!A49),0)</f>
        <v>0</v>
      </c>
      <c r="J44" s="66">
        <f>IF(C44="Yes",(G44*H44*data!B49),0)</f>
        <v>0</v>
      </c>
      <c r="K44" s="66">
        <f t="shared" si="0"/>
        <v>0</v>
      </c>
    </row>
    <row r="45" spans="1:11" x14ac:dyDescent="0.35">
      <c r="A45" s="38"/>
      <c r="B45" s="38"/>
      <c r="C45" s="89"/>
      <c r="D45" s="38"/>
      <c r="E45" s="38" t="s">
        <v>29</v>
      </c>
      <c r="F45" s="3" t="str">
        <f>VLOOKUP(E45,data!$A$2:$B$16,2,FALSE)</f>
        <v>College</v>
      </c>
      <c r="G45" s="45">
        <v>0</v>
      </c>
      <c r="H45" s="38">
        <v>0</v>
      </c>
      <c r="I45" s="66">
        <f>IF(C45="Yes",(H45*G45*data!A50),0)</f>
        <v>0</v>
      </c>
      <c r="J45" s="66">
        <f>IF(C45="Yes",(G45*H45*data!B50),0)</f>
        <v>0</v>
      </c>
      <c r="K45" s="66">
        <f t="shared" si="0"/>
        <v>0</v>
      </c>
    </row>
    <row r="46" spans="1:11" x14ac:dyDescent="0.35">
      <c r="A46" s="38"/>
      <c r="B46" s="38"/>
      <c r="C46" s="89"/>
      <c r="D46" s="38"/>
      <c r="E46" s="38" t="s">
        <v>29</v>
      </c>
      <c r="F46" s="3" t="str">
        <f>VLOOKUP(E46,data!$A$2:$B$16,2,FALSE)</f>
        <v>College</v>
      </c>
      <c r="G46" s="45">
        <v>0</v>
      </c>
      <c r="H46" s="38">
        <v>0</v>
      </c>
      <c r="I46" s="66">
        <f>IF(C46="Yes",(H46*G46*data!A51),0)</f>
        <v>0</v>
      </c>
      <c r="J46" s="66">
        <f>IF(C46="Yes",(G46*H46*data!B51),0)</f>
        <v>0</v>
      </c>
      <c r="K46" s="66">
        <f t="shared" si="0"/>
        <v>0</v>
      </c>
    </row>
    <row r="47" spans="1:11" ht="15" thickBot="1" x14ac:dyDescent="0.4">
      <c r="A47" s="39"/>
      <c r="B47" s="38"/>
      <c r="C47" s="89"/>
      <c r="D47" s="38"/>
      <c r="E47" s="38" t="s">
        <v>29</v>
      </c>
      <c r="F47" s="3" t="str">
        <f>VLOOKUP(E47,data!$A$2:$B$16,2,FALSE)</f>
        <v>College</v>
      </c>
      <c r="G47" s="45">
        <v>0</v>
      </c>
      <c r="H47" s="38">
        <v>0</v>
      </c>
      <c r="I47" s="66">
        <f>IF(C47="Yes",(H47*G47*data!A52),0)</f>
        <v>0</v>
      </c>
      <c r="J47" s="66">
        <f>IF(C47="Yes",(G47*H47*data!B52),0)</f>
        <v>0</v>
      </c>
      <c r="K47" s="66">
        <f t="shared" si="0"/>
        <v>0</v>
      </c>
    </row>
    <row r="48" spans="1:11" ht="15" thickBot="1" x14ac:dyDescent="0.4">
      <c r="A48" s="84" t="s">
        <v>30</v>
      </c>
      <c r="B48" s="67"/>
      <c r="C48" s="68"/>
      <c r="D48" s="67"/>
      <c r="E48" s="67"/>
      <c r="G48" s="85"/>
      <c r="H48" s="67"/>
      <c r="I48" s="66"/>
      <c r="J48" s="66"/>
      <c r="K48" s="66"/>
    </row>
    <row r="49" spans="1:11" x14ac:dyDescent="0.35">
      <c r="A49" s="37"/>
      <c r="B49" s="38"/>
      <c r="C49" s="88"/>
      <c r="D49" s="38"/>
      <c r="E49" s="37" t="s">
        <v>29</v>
      </c>
      <c r="F49" s="3" t="str">
        <f>VLOOKUP(E49,data!$A$2:$B$16,2,FALSE)</f>
        <v>College</v>
      </c>
      <c r="G49" s="44">
        <v>0</v>
      </c>
      <c r="H49" s="37">
        <v>0</v>
      </c>
      <c r="I49" s="66">
        <f>IF(C49="Yes",(H49*G49*data!A54),0)</f>
        <v>0</v>
      </c>
      <c r="J49" s="69">
        <f>IF(C49="Yes",(G49*H49*data!B54),0)</f>
        <v>0</v>
      </c>
      <c r="K49" s="66">
        <f t="shared" si="0"/>
        <v>0</v>
      </c>
    </row>
    <row r="50" spans="1:11" x14ac:dyDescent="0.35">
      <c r="A50" s="38"/>
      <c r="B50" s="38"/>
      <c r="C50" s="89"/>
      <c r="D50" s="38"/>
      <c r="E50" s="38" t="s">
        <v>29</v>
      </c>
      <c r="F50" s="3" t="str">
        <f>VLOOKUP(E50,data!$A$2:$B$16,2,FALSE)</f>
        <v>College</v>
      </c>
      <c r="G50" s="45">
        <v>0</v>
      </c>
      <c r="H50" s="38">
        <v>0</v>
      </c>
      <c r="I50" s="66">
        <f>IF(C50="Yes",(H50*G50*data!A55),0)</f>
        <v>0</v>
      </c>
      <c r="J50" s="69">
        <f>IF(C50="Yes",(G50*H50*data!B55),0)</f>
        <v>0</v>
      </c>
      <c r="K50" s="66">
        <f t="shared" si="0"/>
        <v>0</v>
      </c>
    </row>
    <row r="51" spans="1:11" ht="15" thickBot="1" x14ac:dyDescent="0.4">
      <c r="A51" s="39"/>
      <c r="B51" s="39"/>
      <c r="C51" s="90"/>
      <c r="D51" s="39"/>
      <c r="E51" s="39" t="s">
        <v>29</v>
      </c>
      <c r="F51" s="3" t="str">
        <f>VLOOKUP(E51,data!$A$2:$B$16,2,FALSE)</f>
        <v>College</v>
      </c>
      <c r="G51" s="46">
        <v>0</v>
      </c>
      <c r="H51" s="39">
        <v>0</v>
      </c>
      <c r="I51" s="66">
        <f>IF(C51="Yes",(H51*G51*data!A56),0)</f>
        <v>0</v>
      </c>
      <c r="J51" s="69">
        <f>IF(C51="Yes",(G51*H51*data!B56),0)</f>
        <v>0</v>
      </c>
      <c r="K51" s="66">
        <f t="shared" si="0"/>
        <v>0</v>
      </c>
    </row>
    <row r="52" spans="1:11" ht="15" thickBot="1" x14ac:dyDescent="0.4">
      <c r="F52" s="66"/>
      <c r="H52" s="70"/>
      <c r="I52" s="66"/>
    </row>
    <row r="53" spans="1:11" customFormat="1" ht="24" customHeight="1" thickBot="1" x14ac:dyDescent="0.4">
      <c r="A53" s="3"/>
      <c r="B53" s="3"/>
      <c r="C53" s="71"/>
      <c r="D53" s="72"/>
      <c r="E53" s="3"/>
      <c r="F53" s="3"/>
      <c r="G53" s="3"/>
      <c r="H53" s="3"/>
      <c r="I53" s="73">
        <f>SUM(I42:I52)</f>
        <v>0</v>
      </c>
      <c r="J53" s="73">
        <f t="shared" ref="J53:K53" si="1">SUM(J42:J52)</f>
        <v>0</v>
      </c>
      <c r="K53" s="74">
        <f t="shared" si="1"/>
        <v>0</v>
      </c>
    </row>
    <row r="54" spans="1:11" ht="15" thickBot="1" x14ac:dyDescent="0.4">
      <c r="D54" s="115" t="s">
        <v>125</v>
      </c>
      <c r="E54" s="115"/>
      <c r="F54" s="115"/>
      <c r="G54" s="115"/>
      <c r="H54" s="108" t="s">
        <v>126</v>
      </c>
      <c r="I54" s="66"/>
      <c r="J54" s="58"/>
      <c r="K54" s="66"/>
    </row>
    <row r="55" spans="1:11" ht="29" x14ac:dyDescent="0.35">
      <c r="A55" s="75"/>
      <c r="B55" s="75"/>
      <c r="C55" s="76" t="s">
        <v>31</v>
      </c>
      <c r="D55" s="40" t="s">
        <v>127</v>
      </c>
      <c r="E55" s="40" t="s">
        <v>127</v>
      </c>
      <c r="F55" s="40" t="s">
        <v>127</v>
      </c>
      <c r="G55" s="40" t="s">
        <v>127</v>
      </c>
      <c r="H55" s="77" t="s">
        <v>32</v>
      </c>
    </row>
    <row r="56" spans="1:11" x14ac:dyDescent="0.35">
      <c r="C56" s="86" t="s">
        <v>33</v>
      </c>
      <c r="D56" s="51"/>
      <c r="E56" s="42"/>
      <c r="F56" s="42"/>
      <c r="G56" s="42"/>
      <c r="H56" s="87">
        <f>I53</f>
        <v>0</v>
      </c>
      <c r="I56" s="116" t="s">
        <v>128</v>
      </c>
    </row>
    <row r="57" spans="1:11" x14ac:dyDescent="0.35">
      <c r="C57" s="86" t="s">
        <v>34</v>
      </c>
      <c r="D57" s="42"/>
      <c r="E57" s="42"/>
      <c r="F57" s="42"/>
      <c r="G57" s="42"/>
      <c r="H57" s="87">
        <f>J53</f>
        <v>0</v>
      </c>
      <c r="I57" s="116"/>
    </row>
    <row r="58" spans="1:11" s="75" customFormat="1" x14ac:dyDescent="0.35">
      <c r="A58" s="3"/>
      <c r="B58" s="3"/>
      <c r="C58" s="41" t="s">
        <v>35</v>
      </c>
      <c r="D58" s="42"/>
      <c r="E58" s="42"/>
      <c r="F58" s="42"/>
      <c r="G58" s="42"/>
      <c r="H58" s="42"/>
    </row>
    <row r="59" spans="1:11" x14ac:dyDescent="0.35">
      <c r="C59" s="41" t="s">
        <v>36</v>
      </c>
      <c r="D59" s="42"/>
      <c r="E59" s="42"/>
      <c r="F59" s="42"/>
      <c r="G59" s="42"/>
      <c r="H59" s="42"/>
    </row>
    <row r="60" spans="1:11" x14ac:dyDescent="0.35">
      <c r="C60" s="41" t="s">
        <v>37</v>
      </c>
      <c r="D60" s="42"/>
      <c r="E60" s="42"/>
      <c r="F60" s="42"/>
      <c r="G60" s="42"/>
      <c r="H60" s="42"/>
    </row>
    <row r="61" spans="1:11" x14ac:dyDescent="0.35">
      <c r="C61" s="41" t="s">
        <v>38</v>
      </c>
      <c r="D61" s="42"/>
      <c r="E61" s="42"/>
      <c r="F61" s="42"/>
      <c r="G61" s="42"/>
      <c r="H61" s="42"/>
    </row>
    <row r="62" spans="1:11" x14ac:dyDescent="0.35">
      <c r="C62" s="41" t="s">
        <v>39</v>
      </c>
      <c r="D62" s="42"/>
      <c r="E62" s="42"/>
      <c r="F62" s="42"/>
      <c r="G62" s="42"/>
      <c r="H62" s="42"/>
    </row>
    <row r="63" spans="1:11" x14ac:dyDescent="0.35">
      <c r="C63" s="41" t="s">
        <v>40</v>
      </c>
      <c r="D63" s="42"/>
      <c r="E63" s="42"/>
      <c r="F63" s="42"/>
      <c r="G63" s="42"/>
      <c r="H63" s="42"/>
    </row>
    <row r="64" spans="1:11" x14ac:dyDescent="0.35">
      <c r="C64" s="41" t="s">
        <v>40</v>
      </c>
      <c r="D64" s="42"/>
      <c r="E64" s="42"/>
      <c r="F64" s="42"/>
      <c r="G64" s="42"/>
      <c r="H64" s="42"/>
    </row>
    <row r="65" spans="3:9" x14ac:dyDescent="0.35">
      <c r="C65" s="41" t="s">
        <v>40</v>
      </c>
      <c r="D65" s="42"/>
      <c r="E65" s="42"/>
      <c r="F65" s="42"/>
      <c r="G65" s="42"/>
      <c r="H65" s="42"/>
    </row>
    <row r="66" spans="3:9" ht="15" thickBot="1" x14ac:dyDescent="0.4">
      <c r="C66" s="41" t="s">
        <v>40</v>
      </c>
      <c r="D66" s="42"/>
      <c r="E66" s="42"/>
      <c r="F66" s="42"/>
      <c r="G66" s="42"/>
      <c r="H66" s="42"/>
    </row>
    <row r="67" spans="3:9" ht="15" thickBot="1" x14ac:dyDescent="0.4">
      <c r="C67" s="78" t="s">
        <v>41</v>
      </c>
      <c r="D67" s="79">
        <f>SUM(D56:D66)</f>
        <v>0</v>
      </c>
      <c r="E67" s="79">
        <f>SUM(E56:E66)</f>
        <v>0</v>
      </c>
      <c r="F67" s="79">
        <f t="shared" ref="F67" si="2">SUM(F56:F66)</f>
        <v>0</v>
      </c>
      <c r="G67" s="79">
        <f>SUM(G56:G66)</f>
        <v>0</v>
      </c>
      <c r="H67" s="79">
        <f>SUM(H56:H66)</f>
        <v>0</v>
      </c>
      <c r="I67" s="66"/>
    </row>
    <row r="68" spans="3:9" ht="15" thickBot="1" x14ac:dyDescent="0.4"/>
    <row r="69" spans="3:9" ht="19" thickBot="1" x14ac:dyDescent="0.4">
      <c r="E69" s="80"/>
      <c r="F69" s="81"/>
      <c r="G69" s="82" t="s">
        <v>42</v>
      </c>
      <c r="H69" s="83">
        <f>SUM(D67:H67)</f>
        <v>0</v>
      </c>
    </row>
    <row r="71" spans="3:9" x14ac:dyDescent="0.35">
      <c r="I71" s="66"/>
    </row>
    <row r="72" spans="3:9" ht="25.5" customHeight="1" x14ac:dyDescent="0.35"/>
  </sheetData>
  <sheetProtection selectLockedCells="1"/>
  <mergeCells count="7">
    <mergeCell ref="D54:G54"/>
    <mergeCell ref="I56:I57"/>
    <mergeCell ref="B8:C8"/>
    <mergeCell ref="B4:I4"/>
    <mergeCell ref="B5:C5"/>
    <mergeCell ref="B6:C6"/>
    <mergeCell ref="B7:C7"/>
  </mergeCells>
  <dataValidations count="7">
    <dataValidation type="decimal" allowBlank="1" showInputMessage="1" showErrorMessage="1" sqref="D53" xr:uid="{00000000-0002-0000-0000-000000000000}">
      <formula1>0</formula1>
      <formula2>12</formula2>
    </dataValidation>
    <dataValidation type="date" operator="greaterThanOrEqual" allowBlank="1" showInputMessage="1" showErrorMessage="1" sqref="B5:C5" xr:uid="{00000000-0002-0000-0000-000001000000}">
      <formula1>44927</formula1>
    </dataValidation>
    <dataValidation type="date" allowBlank="1" showInputMessage="1" showErrorMessage="1" sqref="B6:C6" xr:uid="{00000000-0002-0000-0000-000002000000}">
      <formula1>44927</formula1>
      <formula2>45016</formula2>
    </dataValidation>
    <dataValidation type="decimal" allowBlank="1" showInputMessage="1" showErrorMessage="1" error="Cannot be more months than the total project duration" sqref="H42" xr:uid="{3AFC5DA5-D8EA-4F6F-86C4-776AAE45CFB5}">
      <formula1>0</formula1>
      <formula2>G5</formula2>
    </dataValidation>
    <dataValidation type="decimal" allowBlank="1" showInputMessage="1" showErrorMessage="1" error="Cannot be more months than the total project duration" sqref="H43:H51" xr:uid="{48D4EFAA-882C-4917-A8E4-33DD44C2B122}">
      <formula1>0</formula1>
      <formula2>$G$5</formula2>
    </dataValidation>
    <dataValidation type="decimal" allowBlank="1" showInputMessage="1" showErrorMessage="1" error="Project duration cannot exceed 12 months" sqref="G5" xr:uid="{B43C5607-CB01-4206-9981-46C1B4000E76}">
      <formula1>0</formula1>
      <formula2>12</formula2>
    </dataValidation>
    <dataValidation type="decimal" allowBlank="1" showInputMessage="1" showErrorMessage="1" sqref="G42:G51" xr:uid="{63E178D3-DC21-4E05-AF08-2784A3C76B4B}">
      <formula1>0</formula1>
      <formula2>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3000000}">
          <x14:formula1>
            <xm:f>'C:\Users\kp85y\AppData\Local\Microsoft\Windows\Temporary Internet Files\Content.Outlook\Z1S7FNK6\[GCRF costing template DRAFT.xlsx]data'!#REF!</xm:f>
          </x14:formula1>
          <xm:sqref>C52 A52</xm:sqref>
        </x14:dataValidation>
        <x14:dataValidation type="list" allowBlank="1" showInputMessage="1" showErrorMessage="1" xr:uid="{63EAE410-3A0E-4823-B5AB-FE31E76F2FE8}">
          <x14:formula1>
            <xm:f>data!$I$19:$I$20</xm:f>
          </x14:formula1>
          <xm:sqref>C43:C51</xm:sqref>
        </x14:dataValidation>
        <x14:dataValidation type="list" allowBlank="1" showInputMessage="1" showErrorMessage="1" prompt="Please select from drop down list" xr:uid="{F8908DF9-A8EC-4732-B753-E2085AC3AA5B}">
          <x14:formula1>
            <xm:f>data!$A$2:$A$16</xm:f>
          </x14:formula1>
          <xm:sqref>E42:E51</xm:sqref>
        </x14:dataValidation>
        <x14:dataValidation type="list" allowBlank="1" showInputMessage="1" showErrorMessage="1" xr:uid="{F7164BC9-A859-4276-98B0-E3E0031427CB}">
          <x14:formula1>
            <xm:f>data!$I$22:$I$24</xm:f>
          </x14:formula1>
          <xm:sqref>B43:B51</xm:sqref>
        </x14:dataValidation>
        <x14:dataValidation type="list" allowBlank="1" showInputMessage="1" showErrorMessage="1" xr:uid="{00000000-0002-0000-0000-000004000000}">
          <x14:formula1>
            <xm:f>data!$A$39:$A$43</xm:f>
          </x14:formula1>
          <xm:sqref>F27:F32</xm:sqref>
        </x14:dataValidation>
        <x14:dataValidation type="list" allowBlank="1" showInputMessage="1" showErrorMessage="1" xr:uid="{A03F7B7C-4F32-43DE-9375-42AD46323077}">
          <x14:formula1>
            <xm:f>data!$A$32:$A$36</xm:f>
          </x14:formula1>
          <xm:sqref>A42:A47</xm:sqref>
        </x14:dataValidation>
        <x14:dataValidation type="list" allowBlank="1" showInputMessage="1" showErrorMessage="1" xr:uid="{94B6454B-4118-4CEF-BFE6-4810D84E3960}">
          <x14:formula1>
            <xm:f>data!$A$37:$A$38</xm:f>
          </x14:formula1>
          <xm:sqref>A49:A51</xm:sqref>
        </x14:dataValidation>
        <x14:dataValidation type="list" allowBlank="1" showInputMessage="1" showErrorMessage="1" prompt="Please select" xr:uid="{A45078B7-44DF-4D23-BA88-4EEDBBE5B7E8}">
          <x14:formula1>
            <xm:f>data!$I$19:$I$20</xm:f>
          </x14:formula1>
          <xm:sqref>C42</xm:sqref>
        </x14:dataValidation>
        <x14:dataValidation type="list" allowBlank="1" showInputMessage="1" showErrorMessage="1" prompt="Please select" xr:uid="{B20225C0-C285-4798-AF89-CA05226BF803}">
          <x14:formula1>
            <xm:f>data!$I$22:$I$24</xm:f>
          </x14:formula1>
          <xm:sqref>B42</xm:sqref>
        </x14:dataValidation>
        <x14:dataValidation type="list" allowBlank="1" showInputMessage="1" showErrorMessage="1" xr:uid="{375CA04E-C559-4E0A-97F7-071D8DD55E4F}">
          <x14:formula1>
            <xm:f>data!$J$1:$J$3</xm:f>
          </x14:formula1>
          <xm:sqref>E23 E25 E21 E18</xm:sqref>
        </x14:dataValidation>
        <x14:dataValidation type="list" allowBlank="1" showInputMessage="1" showErrorMessage="1" xr:uid="{EEE5F604-9812-4CE9-8789-473CF7F93F67}">
          <x14:formula1>
            <xm:f>data!$I$1:$I$2</xm:f>
          </x14:formula1>
          <xm:sqref>E13:E17 E21:E22 E19 E20</xm:sqref>
        </x14:dataValidation>
        <x14:dataValidation type="list" allowBlank="1" showInputMessage="1" showErrorMessage="1" xr:uid="{C22C774E-E1B6-4C6D-8FBC-AF173FDF432D}">
          <x14:formula1>
            <xm:f>data!$L$1:$L$3</xm:f>
          </x14:formula1>
          <xm:sqref>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607D3-94D4-4B56-9C32-2387BF096A00}">
  <dimension ref="A1:B15"/>
  <sheetViews>
    <sheetView workbookViewId="0">
      <selection activeCell="B14" sqref="B14"/>
    </sheetView>
  </sheetViews>
  <sheetFormatPr defaultRowHeight="14.5" x14ac:dyDescent="0.35"/>
  <cols>
    <col min="1" max="1" width="88.90625" customWidth="1"/>
  </cols>
  <sheetData>
    <row r="1" spans="1:2" x14ac:dyDescent="0.35">
      <c r="A1" s="103" t="s">
        <v>102</v>
      </c>
    </row>
    <row r="2" spans="1:2" x14ac:dyDescent="0.35">
      <c r="B2" t="s">
        <v>120</v>
      </c>
    </row>
    <row r="3" spans="1:2" x14ac:dyDescent="0.35">
      <c r="A3" t="s">
        <v>103</v>
      </c>
      <c r="B3" s="104"/>
    </row>
    <row r="4" spans="1:2" x14ac:dyDescent="0.35">
      <c r="A4" t="s">
        <v>104</v>
      </c>
      <c r="B4" s="104"/>
    </row>
    <row r="5" spans="1:2" x14ac:dyDescent="0.35">
      <c r="A5" t="s">
        <v>105</v>
      </c>
      <c r="B5" s="104"/>
    </row>
    <row r="6" spans="1:2" x14ac:dyDescent="0.35">
      <c r="A6" t="s">
        <v>106</v>
      </c>
      <c r="B6" s="104"/>
    </row>
    <row r="7" spans="1:2" x14ac:dyDescent="0.35">
      <c r="A7" t="s">
        <v>107</v>
      </c>
      <c r="B7" s="104"/>
    </row>
    <row r="8" spans="1:2" x14ac:dyDescent="0.35">
      <c r="A8" t="s">
        <v>108</v>
      </c>
      <c r="B8" s="104"/>
    </row>
    <row r="9" spans="1:2" x14ac:dyDescent="0.35">
      <c r="A9" t="s">
        <v>109</v>
      </c>
      <c r="B9" s="104"/>
    </row>
    <row r="10" spans="1:2" x14ac:dyDescent="0.35">
      <c r="A10" t="s">
        <v>110</v>
      </c>
      <c r="B10" s="104"/>
    </row>
    <row r="11" spans="1:2" x14ac:dyDescent="0.35">
      <c r="A11" t="s">
        <v>111</v>
      </c>
      <c r="B11" s="104"/>
    </row>
    <row r="12" spans="1:2" x14ac:dyDescent="0.35">
      <c r="A12" t="s">
        <v>112</v>
      </c>
      <c r="B12" s="104"/>
    </row>
    <row r="13" spans="1:2" x14ac:dyDescent="0.35">
      <c r="A13" t="s">
        <v>113</v>
      </c>
      <c r="B13" s="104"/>
    </row>
    <row r="14" spans="1:2" x14ac:dyDescent="0.35">
      <c r="A14" t="s">
        <v>114</v>
      </c>
      <c r="B14" s="105"/>
    </row>
    <row r="15" spans="1:2" x14ac:dyDescent="0.35">
      <c r="A15" t="s">
        <v>115</v>
      </c>
      <c r="B15" s="104"/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E08D2CE-FA19-495F-BFD7-1C0A55BE1387}">
          <x14:formula1>
            <xm:f>data!$I$1:$I$2</xm:f>
          </x14:formula1>
          <xm:sqref>B3 B4 B5 B6 B7 B10 B11 B12</xm:sqref>
        </x14:dataValidation>
        <x14:dataValidation type="list" allowBlank="1" showInputMessage="1" showErrorMessage="1" xr:uid="{CFBD6F34-EEB0-4F54-979F-A23F2366A3F9}">
          <x14:formula1>
            <xm:f>data!$J$1:$J$3</xm:f>
          </x14:formula1>
          <xm:sqref>B8 B9 B13 B15</xm:sqref>
        </x14:dataValidation>
        <x14:dataValidation type="list" allowBlank="1" showInputMessage="1" showErrorMessage="1" xr:uid="{DADB3553-B5D1-4B58-A1ED-6291471B0D65}">
          <x14:formula1>
            <xm:f>data!$L$1:$L$3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6"/>
  <sheetViews>
    <sheetView topLeftCell="A35" workbookViewId="0">
      <selection activeCell="M27" sqref="M27"/>
    </sheetView>
  </sheetViews>
  <sheetFormatPr defaultRowHeight="14.5" x14ac:dyDescent="0.35"/>
  <cols>
    <col min="1" max="1" width="51" customWidth="1"/>
    <col min="2" max="2" width="21" customWidth="1"/>
    <col min="3" max="4" width="10.54296875" bestFit="1" customWidth="1"/>
    <col min="5" max="5" width="9.54296875" bestFit="1" customWidth="1"/>
    <col min="7" max="7" width="9.54296875" bestFit="1" customWidth="1"/>
  </cols>
  <sheetData>
    <row r="1" spans="1:12" x14ac:dyDescent="0.35">
      <c r="A1" s="16" t="s">
        <v>43</v>
      </c>
      <c r="B1" s="8" t="s">
        <v>44</v>
      </c>
      <c r="C1" s="8" t="s">
        <v>45</v>
      </c>
      <c r="D1" s="8" t="s">
        <v>46</v>
      </c>
      <c r="E1" s="8" t="s">
        <v>47</v>
      </c>
      <c r="F1" s="8" t="s">
        <v>48</v>
      </c>
      <c r="G1" s="9" t="s">
        <v>49</v>
      </c>
      <c r="I1" t="s">
        <v>116</v>
      </c>
      <c r="J1" t="s">
        <v>116</v>
      </c>
      <c r="L1" t="s">
        <v>117</v>
      </c>
    </row>
    <row r="2" spans="1:12" x14ac:dyDescent="0.35">
      <c r="A2" s="6" t="s">
        <v>29</v>
      </c>
      <c r="B2" t="s">
        <v>44</v>
      </c>
      <c r="G2" s="11"/>
      <c r="I2" t="s">
        <v>117</v>
      </c>
      <c r="J2" t="s">
        <v>118</v>
      </c>
      <c r="L2" t="s">
        <v>122</v>
      </c>
    </row>
    <row r="3" spans="1:12" x14ac:dyDescent="0.35">
      <c r="A3" s="6" t="s">
        <v>50</v>
      </c>
      <c r="B3" t="s">
        <v>51</v>
      </c>
      <c r="C3" s="20">
        <v>56980</v>
      </c>
      <c r="D3" s="20">
        <v>6944</v>
      </c>
      <c r="E3" s="20">
        <f>C22</f>
        <v>551</v>
      </c>
      <c r="F3" s="20">
        <f>SUM(C3:E3)</f>
        <v>64475</v>
      </c>
      <c r="G3" s="34">
        <f>F3/12</f>
        <v>5372.916666666667</v>
      </c>
      <c r="J3" t="s">
        <v>119</v>
      </c>
      <c r="L3" t="s">
        <v>123</v>
      </c>
    </row>
    <row r="4" spans="1:12" x14ac:dyDescent="0.35">
      <c r="A4" s="6" t="s">
        <v>52</v>
      </c>
      <c r="B4" t="s">
        <v>53</v>
      </c>
      <c r="C4" s="20">
        <v>56980</v>
      </c>
      <c r="D4" s="20">
        <f>$C$21</f>
        <v>6944</v>
      </c>
      <c r="E4" s="20">
        <f>C27</f>
        <v>67</v>
      </c>
      <c r="F4" s="20">
        <f t="shared" ref="F4:F16" si="0">SUM(C4:E4)</f>
        <v>63991</v>
      </c>
      <c r="G4" s="34">
        <f t="shared" ref="G4:G16" si="1">F4/12</f>
        <v>5332.583333333333</v>
      </c>
    </row>
    <row r="5" spans="1:12" x14ac:dyDescent="0.35">
      <c r="A5" s="6" t="s">
        <v>54</v>
      </c>
      <c r="B5" t="s">
        <v>55</v>
      </c>
      <c r="C5" s="20">
        <v>56980</v>
      </c>
      <c r="D5" s="20">
        <f>C20</f>
        <v>12520</v>
      </c>
      <c r="E5" s="20">
        <f>C25</f>
        <v>2321</v>
      </c>
      <c r="F5" s="20">
        <f t="shared" si="0"/>
        <v>71821</v>
      </c>
      <c r="G5" s="34">
        <f t="shared" si="1"/>
        <v>5985.083333333333</v>
      </c>
    </row>
    <row r="6" spans="1:12" x14ac:dyDescent="0.35">
      <c r="A6" s="6" t="s">
        <v>124</v>
      </c>
      <c r="B6" t="s">
        <v>55</v>
      </c>
      <c r="C6" s="20">
        <v>55980</v>
      </c>
      <c r="D6" s="20">
        <v>12520</v>
      </c>
      <c r="E6" s="20">
        <v>2220</v>
      </c>
      <c r="F6" s="20">
        <f t="shared" ref="F6" si="2">SUM(C6:E6)</f>
        <v>70720</v>
      </c>
      <c r="G6" s="34">
        <f t="shared" ref="G6" si="3">F6/12</f>
        <v>5893.333333333333</v>
      </c>
    </row>
    <row r="7" spans="1:12" x14ac:dyDescent="0.35">
      <c r="A7" s="6" t="s">
        <v>56</v>
      </c>
      <c r="B7" t="s">
        <v>55</v>
      </c>
      <c r="C7" s="20">
        <v>56980</v>
      </c>
      <c r="D7" s="20">
        <v>6944</v>
      </c>
      <c r="E7" s="20">
        <v>669</v>
      </c>
      <c r="F7" s="20">
        <f t="shared" si="0"/>
        <v>64593</v>
      </c>
      <c r="G7" s="34">
        <f t="shared" si="1"/>
        <v>5382.75</v>
      </c>
    </row>
    <row r="8" spans="1:12" x14ac:dyDescent="0.35">
      <c r="A8" s="6" t="s">
        <v>57</v>
      </c>
      <c r="B8" t="s">
        <v>58</v>
      </c>
      <c r="C8" s="20">
        <v>56980</v>
      </c>
      <c r="D8" s="20">
        <v>12520</v>
      </c>
      <c r="E8" s="20">
        <v>2220</v>
      </c>
      <c r="F8" s="20">
        <f t="shared" si="0"/>
        <v>71720</v>
      </c>
      <c r="G8" s="34">
        <f t="shared" si="1"/>
        <v>5976.666666666667</v>
      </c>
    </row>
    <row r="9" spans="1:12" x14ac:dyDescent="0.35">
      <c r="A9" s="6" t="s">
        <v>59</v>
      </c>
      <c r="B9" t="s">
        <v>58</v>
      </c>
      <c r="C9" s="20">
        <v>56980</v>
      </c>
      <c r="D9" s="20">
        <v>6944</v>
      </c>
      <c r="E9" s="20">
        <v>2220</v>
      </c>
      <c r="F9" s="20">
        <f t="shared" si="0"/>
        <v>66144</v>
      </c>
      <c r="G9" s="34">
        <f t="shared" si="1"/>
        <v>5512</v>
      </c>
    </row>
    <row r="10" spans="1:12" x14ac:dyDescent="0.35">
      <c r="A10" s="6" t="s">
        <v>60</v>
      </c>
      <c r="B10" t="s">
        <v>58</v>
      </c>
      <c r="C10" s="20">
        <v>56980</v>
      </c>
      <c r="D10" s="20">
        <v>6944</v>
      </c>
      <c r="E10" s="20">
        <v>2220</v>
      </c>
      <c r="F10" s="20">
        <f t="shared" si="0"/>
        <v>66144</v>
      </c>
      <c r="G10" s="34">
        <f t="shared" si="1"/>
        <v>5512</v>
      </c>
    </row>
    <row r="11" spans="1:12" x14ac:dyDescent="0.35">
      <c r="A11" s="6" t="s">
        <v>61</v>
      </c>
      <c r="B11" t="s">
        <v>58</v>
      </c>
      <c r="C11" s="20">
        <v>56980</v>
      </c>
      <c r="D11" s="20">
        <v>6944</v>
      </c>
      <c r="E11" s="20">
        <v>2220</v>
      </c>
      <c r="F11" s="20">
        <f t="shared" si="0"/>
        <v>66144</v>
      </c>
      <c r="G11" s="34">
        <f t="shared" si="1"/>
        <v>5512</v>
      </c>
    </row>
    <row r="12" spans="1:12" x14ac:dyDescent="0.35">
      <c r="A12" s="6" t="s">
        <v>62</v>
      </c>
      <c r="B12" t="s">
        <v>58</v>
      </c>
      <c r="C12" s="20">
        <v>56980</v>
      </c>
      <c r="D12" s="20">
        <v>6944</v>
      </c>
      <c r="E12" s="20">
        <v>2220</v>
      </c>
      <c r="F12" s="20">
        <f t="shared" si="0"/>
        <v>66144</v>
      </c>
      <c r="G12" s="34">
        <f t="shared" si="1"/>
        <v>5512</v>
      </c>
    </row>
    <row r="13" spans="1:12" x14ac:dyDescent="0.35">
      <c r="A13" s="6" t="s">
        <v>63</v>
      </c>
      <c r="B13" t="s">
        <v>58</v>
      </c>
      <c r="C13" s="20">
        <v>56980</v>
      </c>
      <c r="D13" s="20">
        <v>6944</v>
      </c>
      <c r="E13" s="20">
        <v>2220</v>
      </c>
      <c r="F13" s="20">
        <f t="shared" si="0"/>
        <v>66144</v>
      </c>
      <c r="G13" s="34">
        <f t="shared" si="1"/>
        <v>5512</v>
      </c>
    </row>
    <row r="14" spans="1:12" x14ac:dyDescent="0.35">
      <c r="A14" s="6" t="s">
        <v>64</v>
      </c>
      <c r="B14" t="s">
        <v>58</v>
      </c>
      <c r="C14" s="20">
        <v>56980</v>
      </c>
      <c r="D14" s="20">
        <v>6944</v>
      </c>
      <c r="E14" s="20">
        <v>2220</v>
      </c>
      <c r="F14" s="20">
        <f t="shared" si="0"/>
        <v>66144</v>
      </c>
      <c r="G14" s="34">
        <f t="shared" si="1"/>
        <v>5512</v>
      </c>
    </row>
    <row r="15" spans="1:12" x14ac:dyDescent="0.35">
      <c r="A15" s="6" t="s">
        <v>65</v>
      </c>
      <c r="B15" t="s">
        <v>58</v>
      </c>
      <c r="C15" s="20">
        <v>56980</v>
      </c>
      <c r="D15" s="20">
        <v>6944</v>
      </c>
      <c r="E15" s="20">
        <v>2220</v>
      </c>
      <c r="F15" s="20">
        <f t="shared" si="0"/>
        <v>66144</v>
      </c>
      <c r="G15" s="34">
        <f t="shared" si="1"/>
        <v>5512</v>
      </c>
    </row>
    <row r="16" spans="1:12" ht="15" thickBot="1" x14ac:dyDescent="0.4">
      <c r="A16" s="21" t="s">
        <v>66</v>
      </c>
      <c r="B16" s="14" t="str">
        <f>A16</f>
        <v>University Services</v>
      </c>
      <c r="C16" s="20">
        <v>56980</v>
      </c>
      <c r="D16" s="22">
        <v>6944</v>
      </c>
      <c r="E16" s="22">
        <v>669</v>
      </c>
      <c r="F16" s="22">
        <f t="shared" si="0"/>
        <v>64593</v>
      </c>
      <c r="G16" s="35">
        <f t="shared" si="1"/>
        <v>5382.75</v>
      </c>
    </row>
    <row r="18" spans="1:12" ht="15" thickBot="1" x14ac:dyDescent="0.4"/>
    <row r="19" spans="1:12" x14ac:dyDescent="0.35">
      <c r="B19" s="16" t="s">
        <v>45</v>
      </c>
      <c r="C19" s="101">
        <v>56980</v>
      </c>
      <c r="D19" s="8"/>
      <c r="E19" s="8"/>
      <c r="F19" s="8"/>
      <c r="G19" s="9"/>
      <c r="I19" s="23" t="s">
        <v>67</v>
      </c>
    </row>
    <row r="20" spans="1:12" ht="15" thickBot="1" x14ac:dyDescent="0.4">
      <c r="B20" s="6" t="s">
        <v>68</v>
      </c>
      <c r="C20" s="102">
        <v>12520</v>
      </c>
      <c r="G20" s="11"/>
      <c r="I20" s="36" t="s">
        <v>69</v>
      </c>
    </row>
    <row r="21" spans="1:12" ht="15" thickBot="1" x14ac:dyDescent="0.4">
      <c r="B21" s="6" t="s">
        <v>70</v>
      </c>
      <c r="C21" s="102">
        <v>6944</v>
      </c>
      <c r="G21" s="11"/>
    </row>
    <row r="22" spans="1:12" x14ac:dyDescent="0.35">
      <c r="B22" s="30" t="s">
        <v>71</v>
      </c>
      <c r="C22" s="4">
        <v>551</v>
      </c>
      <c r="D22" s="3" t="s">
        <v>51</v>
      </c>
      <c r="G22" s="11"/>
      <c r="I22" s="23" t="s">
        <v>72</v>
      </c>
    </row>
    <row r="23" spans="1:12" x14ac:dyDescent="0.35">
      <c r="B23" s="30" t="s">
        <v>71</v>
      </c>
      <c r="C23" s="5">
        <v>2220</v>
      </c>
      <c r="D23" s="3" t="s">
        <v>73</v>
      </c>
      <c r="G23" s="11"/>
      <c r="I23" s="24" t="s">
        <v>74</v>
      </c>
    </row>
    <row r="24" spans="1:12" ht="15" thickBot="1" x14ac:dyDescent="0.4">
      <c r="B24" s="30" t="s">
        <v>71</v>
      </c>
      <c r="C24" s="4">
        <v>22020</v>
      </c>
      <c r="D24" s="3" t="s">
        <v>75</v>
      </c>
      <c r="G24" s="11"/>
      <c r="I24" s="36" t="s">
        <v>69</v>
      </c>
    </row>
    <row r="25" spans="1:12" x14ac:dyDescent="0.35">
      <c r="B25" s="30" t="s">
        <v>71</v>
      </c>
      <c r="C25" s="5">
        <v>2321</v>
      </c>
      <c r="D25" s="3" t="s">
        <v>76</v>
      </c>
      <c r="G25" s="11"/>
    </row>
    <row r="26" spans="1:12" x14ac:dyDescent="0.35">
      <c r="B26" s="30" t="s">
        <v>71</v>
      </c>
      <c r="C26" s="4">
        <v>936</v>
      </c>
      <c r="D26" s="3" t="s">
        <v>77</v>
      </c>
      <c r="G26" s="11"/>
    </row>
    <row r="27" spans="1:12" x14ac:dyDescent="0.35">
      <c r="B27" s="30" t="s">
        <v>71</v>
      </c>
      <c r="C27" s="4">
        <v>67</v>
      </c>
      <c r="D27" s="3" t="s">
        <v>78</v>
      </c>
      <c r="G27" s="11"/>
    </row>
    <row r="28" spans="1:12" ht="15" thickBot="1" x14ac:dyDescent="0.4">
      <c r="B28" s="31" t="s">
        <v>71</v>
      </c>
      <c r="C28" s="32">
        <v>607</v>
      </c>
      <c r="D28" s="33" t="s">
        <v>66</v>
      </c>
      <c r="E28" s="14"/>
      <c r="F28" s="14"/>
      <c r="G28" s="15"/>
    </row>
    <row r="29" spans="1:12" ht="15" thickBot="1" x14ac:dyDescent="0.4"/>
    <row r="30" spans="1:12" ht="29" x14ac:dyDescent="0.35">
      <c r="A30" s="16"/>
      <c r="B30" s="17" t="s">
        <v>79</v>
      </c>
      <c r="C30" s="17" t="s">
        <v>80</v>
      </c>
      <c r="D30" s="18" t="s">
        <v>81</v>
      </c>
      <c r="G30" s="7" t="s">
        <v>82</v>
      </c>
      <c r="H30" s="8"/>
      <c r="I30" s="8"/>
      <c r="J30" s="9"/>
    </row>
    <row r="31" spans="1:12" ht="15.5" x14ac:dyDescent="0.35">
      <c r="A31" s="19" t="s">
        <v>83</v>
      </c>
      <c r="C31" s="20">
        <v>0</v>
      </c>
      <c r="D31" s="11"/>
      <c r="G31" s="10" t="s">
        <v>84</v>
      </c>
      <c r="J31" s="11"/>
    </row>
    <row r="32" spans="1:12" ht="15.5" x14ac:dyDescent="0.35">
      <c r="A32" s="6" t="s">
        <v>85</v>
      </c>
      <c r="B32" s="20">
        <v>43917</v>
      </c>
      <c r="C32" s="20">
        <f>B32/12</f>
        <v>3659.75</v>
      </c>
      <c r="D32" s="11">
        <v>6.27</v>
      </c>
      <c r="G32" s="10" t="s">
        <v>86</v>
      </c>
      <c r="J32" s="11"/>
      <c r="L32">
        <f>'Costing template'!H231</f>
        <v>0</v>
      </c>
    </row>
    <row r="33" spans="1:10" ht="15.5" x14ac:dyDescent="0.35">
      <c r="A33" s="6" t="s">
        <v>87</v>
      </c>
      <c r="B33" s="20">
        <v>54275</v>
      </c>
      <c r="C33" s="20">
        <f t="shared" ref="C33:C35" si="4">B33/12</f>
        <v>4522.916666666667</v>
      </c>
      <c r="D33" s="11">
        <v>7.34</v>
      </c>
      <c r="G33" s="12" t="s">
        <v>88</v>
      </c>
      <c r="J33" s="11"/>
    </row>
    <row r="34" spans="1:10" ht="15.5" x14ac:dyDescent="0.35">
      <c r="A34" s="6" t="s">
        <v>89</v>
      </c>
      <c r="B34" s="20">
        <v>69058</v>
      </c>
      <c r="C34" s="20">
        <f t="shared" si="4"/>
        <v>5754.833333333333</v>
      </c>
      <c r="D34" s="11">
        <v>8.42</v>
      </c>
      <c r="G34" s="10" t="s">
        <v>90</v>
      </c>
      <c r="J34" s="11"/>
    </row>
    <row r="35" spans="1:10" ht="16" thickBot="1" x14ac:dyDescent="0.4">
      <c r="A35" s="6" t="s">
        <v>91</v>
      </c>
      <c r="B35" s="20">
        <v>82679</v>
      </c>
      <c r="C35" s="20">
        <f t="shared" si="4"/>
        <v>6889.916666666667</v>
      </c>
      <c r="D35" s="11">
        <v>9.48</v>
      </c>
      <c r="G35" s="13" t="s">
        <v>92</v>
      </c>
      <c r="H35" s="14"/>
      <c r="I35" s="14"/>
      <c r="J35" s="15"/>
    </row>
    <row r="36" spans="1:10" ht="16" thickBot="1" x14ac:dyDescent="0.4">
      <c r="A36" s="6" t="s">
        <v>93</v>
      </c>
      <c r="B36" s="20">
        <v>140930</v>
      </c>
      <c r="C36" s="20">
        <f t="shared" ref="C36" si="5">B36/12</f>
        <v>11744.166666666666</v>
      </c>
      <c r="D36" s="11">
        <v>10.48</v>
      </c>
      <c r="G36" s="1"/>
    </row>
    <row r="37" spans="1:10" x14ac:dyDescent="0.35">
      <c r="A37" s="16" t="s">
        <v>94</v>
      </c>
      <c r="B37" s="50">
        <v>29889</v>
      </c>
      <c r="C37" s="50">
        <f>B37/12</f>
        <v>2490.75</v>
      </c>
      <c r="D37" s="9">
        <v>5.19</v>
      </c>
    </row>
    <row r="38" spans="1:10" ht="15" thickBot="1" x14ac:dyDescent="0.4">
      <c r="A38" s="21" t="s">
        <v>95</v>
      </c>
      <c r="B38" s="22">
        <v>41669</v>
      </c>
      <c r="C38" s="22">
        <f>B38/12</f>
        <v>3472.4166666666665</v>
      </c>
      <c r="D38" s="15">
        <v>6.27</v>
      </c>
    </row>
    <row r="39" spans="1:10" ht="15" thickBot="1" x14ac:dyDescent="0.4"/>
    <row r="40" spans="1:10" x14ac:dyDescent="0.35">
      <c r="A40" s="23" t="s">
        <v>51</v>
      </c>
    </row>
    <row r="41" spans="1:10" x14ac:dyDescent="0.35">
      <c r="A41" s="24" t="s">
        <v>53</v>
      </c>
    </row>
    <row r="42" spans="1:10" x14ac:dyDescent="0.35">
      <c r="A42" s="24" t="s">
        <v>58</v>
      </c>
    </row>
    <row r="43" spans="1:10" x14ac:dyDescent="0.35">
      <c r="A43" s="24" t="s">
        <v>55</v>
      </c>
    </row>
    <row r="44" spans="1:10" ht="15" thickBot="1" x14ac:dyDescent="0.4">
      <c r="A44" s="36" t="s">
        <v>66</v>
      </c>
    </row>
    <row r="45" spans="1:10" ht="15" thickBot="1" x14ac:dyDescent="0.4"/>
    <row r="46" spans="1:10" x14ac:dyDescent="0.35">
      <c r="A46" s="25" t="s">
        <v>96</v>
      </c>
      <c r="B46" s="26" t="s">
        <v>97</v>
      </c>
      <c r="C46" s="2"/>
      <c r="D46" s="2"/>
    </row>
    <row r="47" spans="1:10" s="2" customFormat="1" x14ac:dyDescent="0.35">
      <c r="A47" s="27" t="str">
        <f>IFERROR(VLOOKUP('Costing template'!A42, data!$A$32:$C$38, 3, 0), "0")</f>
        <v>0</v>
      </c>
      <c r="B47" s="28" t="str">
        <f>IFERROR(VLOOKUP('Costing template'!E42, data!$A$3:$G$16, 7,0), "0")</f>
        <v>0</v>
      </c>
      <c r="C47"/>
      <c r="D47"/>
    </row>
    <row r="48" spans="1:10" x14ac:dyDescent="0.35">
      <c r="A48" s="27" t="str">
        <f>IFERROR(VLOOKUP('Costing template'!A43, data!$A$32:$C$38, 3, 0), "0")</f>
        <v>0</v>
      </c>
      <c r="B48" s="28" t="str">
        <f>IFERROR(VLOOKUP('Costing template'!E43, data!$A$3:$G$16, 7,0), "0")</f>
        <v>0</v>
      </c>
    </row>
    <row r="49" spans="1:2" x14ac:dyDescent="0.35">
      <c r="A49" s="27" t="str">
        <f>IFERROR(VLOOKUP('Costing template'!A44, data!$A$32:$C$38, 3, 0), "0")</f>
        <v>0</v>
      </c>
      <c r="B49" s="28" t="str">
        <f>IFERROR(VLOOKUP('Costing template'!E44, data!$A$3:$G$16, 7,0), "0")</f>
        <v>0</v>
      </c>
    </row>
    <row r="50" spans="1:2" x14ac:dyDescent="0.35">
      <c r="A50" s="27" t="str">
        <f>IFERROR(VLOOKUP('Costing template'!A45, data!$A$32:$C$38, 3, 0), "0")</f>
        <v>0</v>
      </c>
      <c r="B50" s="28" t="str">
        <f>IFERROR(VLOOKUP('Costing template'!E45, data!$A$3:$G$16, 7,0), "0")</f>
        <v>0</v>
      </c>
    </row>
    <row r="51" spans="1:2" x14ac:dyDescent="0.35">
      <c r="A51" s="27" t="str">
        <f>IFERROR(VLOOKUP('Costing template'!A46, data!$A$32:$C$38, 3, 0), "0")</f>
        <v>0</v>
      </c>
      <c r="B51" s="28" t="str">
        <f>IFERROR(VLOOKUP('Costing template'!E46, data!$A$3:$G$16, 7,0), "0")</f>
        <v>0</v>
      </c>
    </row>
    <row r="52" spans="1:2" x14ac:dyDescent="0.35">
      <c r="A52" s="27" t="str">
        <f>IFERROR(VLOOKUP('Costing template'!A47, data!$A$32:$C$38, 3, 0), "0")</f>
        <v>0</v>
      </c>
      <c r="B52" s="28" t="str">
        <f>IFERROR(VLOOKUP('Costing template'!E47, data!$A$3:$G$16, 7,0), "0")</f>
        <v>0</v>
      </c>
    </row>
    <row r="53" spans="1:2" x14ac:dyDescent="0.35">
      <c r="A53" s="49" t="s">
        <v>98</v>
      </c>
      <c r="B53" s="28"/>
    </row>
    <row r="54" spans="1:2" x14ac:dyDescent="0.35">
      <c r="A54" s="47" t="str">
        <f>IFERROR(VLOOKUP('Costing template'!A49, data!$A$32:$C$38, 3, 0), "0")</f>
        <v>0</v>
      </c>
      <c r="B54" s="28">
        <v>0</v>
      </c>
    </row>
    <row r="55" spans="1:2" x14ac:dyDescent="0.35">
      <c r="A55" s="47" t="str">
        <f>IFERROR(VLOOKUP('Costing template'!A50, data!$A$32:$C$38, 3, 0), "0")</f>
        <v>0</v>
      </c>
      <c r="B55" s="28">
        <v>0</v>
      </c>
    </row>
    <row r="56" spans="1:2" ht="15" thickBot="1" x14ac:dyDescent="0.4">
      <c r="A56" s="48" t="str">
        <f>IFERROR(VLOOKUP('Costing template'!A51, data!$A$32:$C$38, 3, 0), "0")</f>
        <v>0</v>
      </c>
      <c r="B56" s="29">
        <v>0</v>
      </c>
    </row>
  </sheetData>
  <sheetProtection selectLockedCells="1" selectUnlockedCell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1AA6E96073AB418F91E4230B0543C2" ma:contentTypeVersion="13" ma:contentTypeDescription="Create a new document." ma:contentTypeScope="" ma:versionID="fc71842af34add80f3e143da72998c01">
  <xsd:schema xmlns:xsd="http://www.w3.org/2001/XMLSchema" xmlns:xs="http://www.w3.org/2001/XMLSchema" xmlns:p="http://schemas.microsoft.com/office/2006/metadata/properties" xmlns:ns2="470ac3cb-9c12-45af-a26c-d1788d4aa92c" xmlns:ns3="c360b539-dbc4-48f3-983e-df323161d463" targetNamespace="http://schemas.microsoft.com/office/2006/metadata/properties" ma:root="true" ma:fieldsID="b5978fca2f21c176f367df2c92b31d1f" ns2:_="" ns3:_="">
    <xsd:import namespace="470ac3cb-9c12-45af-a26c-d1788d4aa92c"/>
    <xsd:import namespace="c360b539-dbc4-48f3-983e-df323161d4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ac3cb-9c12-45af-a26c-d1788d4aa9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60b539-dbc4-48f3-983e-df323161d4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360b539-dbc4-48f3-983e-df323161d463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53F093-CA0E-44D4-A1A6-9816F1B31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0ac3cb-9c12-45af-a26c-d1788d4aa92c"/>
    <ds:schemaRef ds:uri="c360b539-dbc4-48f3-983e-df323161d4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9B2139-1477-4F7E-A2DE-99A1FF241933}">
  <ds:schemaRefs>
    <ds:schemaRef ds:uri="http://schemas.microsoft.com/office/2006/documentManagement/types"/>
    <ds:schemaRef ds:uri="http://purl.org/dc/elements/1.1/"/>
    <ds:schemaRef ds:uri="470ac3cb-9c12-45af-a26c-d1788d4aa92c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c360b539-dbc4-48f3-983e-df323161d46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3C437A3-21CB-4DD7-95F1-7CD4CF4196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Costing template</vt:lpstr>
      <vt:lpstr>Governance questions</vt:lpstr>
      <vt:lpstr>data</vt:lpstr>
    </vt:vector>
  </TitlesOfParts>
  <Manager/>
  <Company>University Of Glasgow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kmn4r</dc:creator>
  <cp:keywords/>
  <dc:description/>
  <cp:lastModifiedBy>Maria</cp:lastModifiedBy>
  <cp:revision/>
  <dcterms:created xsi:type="dcterms:W3CDTF">2019-03-01T14:01:18Z</dcterms:created>
  <dcterms:modified xsi:type="dcterms:W3CDTF">2022-11-03T12:01:32Z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0x010100C11AA6E96073AB418F91E4230B0543C2</vt:lpwstr>
  </property>
  <property fmtid="{D5CDD505-2E9C-101B-9397-08002B2CF9AE}" pid="3" name="Order">
    <vt:r8>1511500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